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6" windowWidth="15576" windowHeight="850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nummembers">'[1]Пре-план 2013'!$B$1</definedName>
    <definedName name="nummembers1">Sheet1!$B$3</definedName>
    <definedName name="_xlnm.Print_Area" localSheetId="0">Sheet1!$A$1:$D$44</definedName>
  </definedNames>
  <calcPr calcId="145621"/>
</workbook>
</file>

<file path=xl/calcChain.xml><?xml version="1.0" encoding="utf-8"?>
<calcChain xmlns="http://schemas.openxmlformats.org/spreadsheetml/2006/main">
  <c r="C14" i="1" l="1"/>
  <c r="D14" i="1" s="1"/>
  <c r="D26" i="1"/>
  <c r="C20" i="1"/>
  <c r="C59" i="1" l="1"/>
  <c r="D57" i="1"/>
  <c r="D56" i="1"/>
  <c r="C52" i="1"/>
  <c r="D50" i="1"/>
  <c r="D30" i="1"/>
  <c r="D20" i="1"/>
  <c r="C10" i="1"/>
  <c r="D10" i="1" s="1"/>
  <c r="D59" i="1" l="1"/>
  <c r="D31" i="1"/>
  <c r="C33" i="1"/>
  <c r="D49" i="1"/>
  <c r="D52" i="1" s="1"/>
  <c r="D42" i="1"/>
  <c r="D21" i="1"/>
  <c r="D22" i="1"/>
  <c r="D23" i="1"/>
  <c r="D24" i="1"/>
  <c r="D25" i="1"/>
  <c r="D27" i="1"/>
  <c r="D28" i="1"/>
  <c r="D29" i="1"/>
  <c r="D19" i="1"/>
  <c r="D9" i="1"/>
  <c r="D7" i="1"/>
  <c r="C13" i="1"/>
  <c r="D13" i="1" s="1"/>
  <c r="C6" i="1"/>
  <c r="C12" i="1"/>
  <c r="D12" i="1" s="1"/>
  <c r="C8" i="1"/>
  <c r="D8" i="1" s="1"/>
  <c r="C11" i="1" l="1"/>
  <c r="D11" i="1" s="1"/>
  <c r="D6" i="1"/>
  <c r="D33" i="1"/>
  <c r="D16" i="1" l="1"/>
  <c r="D44" i="1" s="1"/>
  <c r="C16" i="1"/>
  <c r="C44" i="1" s="1"/>
</calcChain>
</file>

<file path=xl/sharedStrings.xml><?xml version="1.0" encoding="utf-8"?>
<sst xmlns="http://schemas.openxmlformats.org/spreadsheetml/2006/main" count="58" uniqueCount="50">
  <si>
    <t>Расчет из кол-ва участков</t>
  </si>
  <si>
    <t>Затраты в год</t>
  </si>
  <si>
    <t>На 1 члена тов</t>
  </si>
  <si>
    <t>Штатное расписание</t>
  </si>
  <si>
    <t>Кассир</t>
  </si>
  <si>
    <t>12.5 тыс/мес</t>
  </si>
  <si>
    <t>Секретарь/Делопроизводство</t>
  </si>
  <si>
    <t>7.5 тыс/мес</t>
  </si>
  <si>
    <t>Завхоз</t>
  </si>
  <si>
    <t>30 тыс/мес</t>
  </si>
  <si>
    <t>Налоги фонд оплаты труда</t>
  </si>
  <si>
    <t>1.5 тыс/мес</t>
  </si>
  <si>
    <t>Электрик</t>
  </si>
  <si>
    <t>15 тыс/мес</t>
  </si>
  <si>
    <t>Итого:</t>
  </si>
  <si>
    <t>Обязательные платежи</t>
  </si>
  <si>
    <t>Эл-во (освещение, водокачка)</t>
  </si>
  <si>
    <t>Вывоз мусора</t>
  </si>
  <si>
    <t>Чистка снега зимой</t>
  </si>
  <si>
    <t>Пуск водопровода</t>
  </si>
  <si>
    <t>Прочие хоз работы</t>
  </si>
  <si>
    <t>Ежегодный Ремонт дорог</t>
  </si>
  <si>
    <t>Дороги по поселку - материалы</t>
  </si>
  <si>
    <t>Дорога от моста - материалы</t>
  </si>
  <si>
    <t>Дорожки к платформе - материалы</t>
  </si>
  <si>
    <t>Раб сила (в помощь завхохзу)</t>
  </si>
  <si>
    <t>Суммарно членские взносы:</t>
  </si>
  <si>
    <t>Проект Сметы на 2015 год ( Членские взносы )</t>
  </si>
  <si>
    <t>Председатель (или зам)</t>
  </si>
  <si>
    <t>Бухгалтерия и кадры</t>
  </si>
  <si>
    <t>Транспортные расходы и телефон</t>
  </si>
  <si>
    <t>Экстренный ремонтный фонд</t>
  </si>
  <si>
    <t>Поощрительный фонд</t>
  </si>
  <si>
    <t>Налоги на землю общ. польз. 2015</t>
  </si>
  <si>
    <t>Налоги на землю общ. польз. 2014</t>
  </si>
  <si>
    <t>Рассылка СМС</t>
  </si>
  <si>
    <t>Юрист (неплательщики)</t>
  </si>
  <si>
    <t>Эл-во расходники (светильникии, лампы и тд)</t>
  </si>
  <si>
    <t>16 тыс/мес</t>
  </si>
  <si>
    <t>Дорога к поселку</t>
  </si>
  <si>
    <t>Бак с установкой</t>
  </si>
  <si>
    <t>Местный ремонт водопровода</t>
  </si>
  <si>
    <t>Проект Сметы на 2015 год (Возможные Целевые)</t>
  </si>
  <si>
    <t>Текущий ремонт водопровода</t>
  </si>
  <si>
    <t>Водонапорный бак</t>
  </si>
  <si>
    <t>Участок Волоколамка-Строитель2- наши 50%</t>
  </si>
  <si>
    <t>Участок Строитель2-ЖД мост - наши 70%</t>
  </si>
  <si>
    <t>Оформление лицензии водокачки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</si>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</sst>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[$р.-419]"/>
    <numFmt numFmtId="165" formatCode="#,##0.00[$р.-419]"/>
    <numFmt numFmtId="166" formatCode="0.0%"/>
    <numFmt numFmtId="167" formatCode="#,##0.00\ [$р.-423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165" fontId="0" fillId="0" borderId="5" xfId="0" applyNumberFormat="1" applyBorder="1"/>
    <xf numFmtId="166" fontId="0" fillId="0" borderId="0" xfId="0" applyNumberFormat="1" applyBorder="1"/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165" fontId="1" fillId="0" borderId="8" xfId="0" applyNumberFormat="1" applyFont="1" applyBorder="1"/>
    <xf numFmtId="0" fontId="1" fillId="0" borderId="0" xfId="0" applyFont="1"/>
    <xf numFmtId="165" fontId="1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4" xfId="0" applyFill="1" applyBorder="1"/>
    <xf numFmtId="9" fontId="0" fillId="0" borderId="0" xfId="0" applyNumberFormat="1"/>
    <xf numFmtId="167" fontId="0" fillId="0" borderId="0" xfId="0" applyNumberFormat="1"/>
    <xf numFmtId="165" fontId="0" fillId="0" borderId="0" xfId="0" applyNumberFormat="1" applyBorder="1"/>
    <xf numFmtId="165" fontId="0" fillId="0" borderId="2" xfId="0" applyNumberFormat="1" applyBorder="1"/>
    <xf numFmtId="0" fontId="0" fillId="0" borderId="5" xfId="0" applyBorder="1"/>
    <xf numFmtId="0" fontId="0" fillId="0" borderId="7" xfId="0" applyBorder="1"/>
    <xf numFmtId="165" fontId="1" fillId="0" borderId="7" xfId="0" applyNumberFormat="1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Desktop/MOSKVOR/&#1082;-&#1089;&#1086;&#1073;&#1088;&#1072;&#1085;&#1080;&#1102;-&#1080;&#1102;&#1085;&#1100;13/&#1060;&#1080;&#1085;-&#1086;&#1090;&#1095;&#1077;&#1090;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-1"/>
      <sheetName val="Пре-план 2013"/>
      <sheetName val="Траты 2013-1квартал"/>
      <sheetName val="В Устав"/>
      <sheetName val="Тодо"/>
      <sheetName val="Смета на 2013 - Членские"/>
      <sheetName val="Смета 2013 - Целевые"/>
      <sheetName val="Долги до 12"/>
      <sheetName val="Sheet2"/>
    </sheetNames>
    <sheetDataSet>
      <sheetData sheetId="0"/>
      <sheetData sheetId="1"/>
      <sheetData sheetId="2">
        <row r="1">
          <cell r="B1">
            <v>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22" workbookViewId="0">
      <selection activeCell="B15" sqref="B15"/>
    </sheetView>
  </sheetViews>
  <sheetFormatPr defaultRowHeight="14.4" x14ac:dyDescent="0.3"/>
  <cols>
    <col min="1" max="1" width="33.88671875" customWidth="1"/>
    <col min="2" max="2" width="12.44140625" bestFit="1" customWidth="1"/>
    <col min="3" max="3" width="16.33203125" bestFit="1" customWidth="1"/>
    <col min="4" max="4" width="14.88671875" bestFit="1" customWidth="1"/>
    <col min="7" max="7" width="11.6640625" customWidth="1"/>
    <col min="8" max="8" width="12.33203125" bestFit="1" customWidth="1"/>
  </cols>
  <sheetData>
    <row r="1" spans="1:9" ht="23.4" x14ac:dyDescent="0.45">
      <c r="A1" s="34" t="s">
        <v>27</v>
      </c>
      <c r="B1" s="34"/>
      <c r="C1" s="34"/>
      <c r="D1" s="34"/>
    </row>
    <row r="3" spans="1:9" x14ac:dyDescent="0.3">
      <c r="A3" s="1" t="s">
        <v>0</v>
      </c>
      <c r="B3" s="24">
        <v>550</v>
      </c>
      <c r="C3" s="2"/>
      <c r="D3" s="3"/>
      <c r="I3" t="s">
        <v>49</v>
      </c>
    </row>
    <row r="4" spans="1:9" ht="33" customHeight="1" x14ac:dyDescent="0.3">
      <c r="C4" s="4" t="s">
        <v>1</v>
      </c>
      <c r="D4" s="5" t="s">
        <v>2</v>
      </c>
    </row>
    <row r="5" spans="1:9" ht="21" x14ac:dyDescent="0.4">
      <c r="A5" s="6" t="s">
        <v>3</v>
      </c>
      <c r="C5" s="4"/>
      <c r="D5" s="5"/>
    </row>
    <row r="6" spans="1:9" x14ac:dyDescent="0.3">
      <c r="A6" s="7" t="s">
        <v>28</v>
      </c>
      <c r="B6" s="8" t="s">
        <v>13</v>
      </c>
      <c r="C6" s="9">
        <f>15000*12</f>
        <v>180000</v>
      </c>
      <c r="D6" s="10">
        <f t="shared" ref="D6:D14" si="0">C6/nummembers1</f>
        <v>327.27272727272725</v>
      </c>
    </row>
    <row r="7" spans="1:9" x14ac:dyDescent="0.3">
      <c r="A7" s="11" t="s">
        <v>4</v>
      </c>
      <c r="B7" s="12" t="s">
        <v>5</v>
      </c>
      <c r="C7" s="13">
        <v>150000</v>
      </c>
      <c r="D7" s="14">
        <f t="shared" si="0"/>
        <v>272.72727272727275</v>
      </c>
    </row>
    <row r="8" spans="1:9" x14ac:dyDescent="0.3">
      <c r="A8" s="11" t="s">
        <v>6</v>
      </c>
      <c r="B8" s="12" t="s">
        <v>7</v>
      </c>
      <c r="C8" s="13">
        <f>7500*12</f>
        <v>90000</v>
      </c>
      <c r="D8" s="14">
        <f t="shared" si="0"/>
        <v>163.63636363636363</v>
      </c>
    </row>
    <row r="9" spans="1:9" x14ac:dyDescent="0.3">
      <c r="A9" s="11" t="s">
        <v>8</v>
      </c>
      <c r="B9" s="12" t="s">
        <v>9</v>
      </c>
      <c r="C9" s="13">
        <v>360000</v>
      </c>
      <c r="D9" s="14">
        <f t="shared" si="0"/>
        <v>654.5454545454545</v>
      </c>
    </row>
    <row r="10" spans="1:9" x14ac:dyDescent="0.3">
      <c r="A10" s="11" t="s">
        <v>12</v>
      </c>
      <c r="B10" s="12" t="s">
        <v>13</v>
      </c>
      <c r="C10" s="13">
        <f>15000*12</f>
        <v>180000</v>
      </c>
      <c r="D10" s="14">
        <f t="shared" si="0"/>
        <v>327.27272727272725</v>
      </c>
    </row>
    <row r="11" spans="1:9" x14ac:dyDescent="0.3">
      <c r="A11" s="11" t="s">
        <v>10</v>
      </c>
      <c r="B11" s="15">
        <v>0.30199999999999999</v>
      </c>
      <c r="C11" s="13">
        <f>(SUM(C6:C10) *0.302)</f>
        <v>289920</v>
      </c>
      <c r="D11" s="14">
        <f t="shared" si="0"/>
        <v>527.12727272727273</v>
      </c>
    </row>
    <row r="12" spans="1:9" x14ac:dyDescent="0.3">
      <c r="A12" s="11" t="s">
        <v>30</v>
      </c>
      <c r="B12" s="15" t="s">
        <v>11</v>
      </c>
      <c r="C12" s="13">
        <f>12*1500</f>
        <v>18000</v>
      </c>
      <c r="D12" s="14">
        <f t="shared" si="0"/>
        <v>32.727272727272727</v>
      </c>
    </row>
    <row r="13" spans="1:9" x14ac:dyDescent="0.3">
      <c r="A13" s="11" t="s">
        <v>29</v>
      </c>
      <c r="B13" s="12" t="s">
        <v>38</v>
      </c>
      <c r="C13" s="13">
        <f>16000*12</f>
        <v>192000</v>
      </c>
      <c r="D13" s="14">
        <f t="shared" si="0"/>
        <v>349.09090909090907</v>
      </c>
    </row>
    <row r="14" spans="1:9" x14ac:dyDescent="0.3">
      <c r="A14" s="26" t="s">
        <v>32</v>
      </c>
      <c r="B14" s="27">
        <v>0.1</v>
      </c>
      <c r="C14" s="13">
        <f>SUM(C6:C13)*B14</f>
        <v>145992</v>
      </c>
      <c r="D14" s="14">
        <f>C14/nummembers1</f>
        <v>265.44</v>
      </c>
    </row>
    <row r="15" spans="1:9" x14ac:dyDescent="0.3">
      <c r="A15" s="11"/>
      <c r="B15" s="12"/>
      <c r="C15" s="13"/>
      <c r="D15" s="14"/>
    </row>
    <row r="16" spans="1:9" x14ac:dyDescent="0.3">
      <c r="A16" s="16" t="s">
        <v>14</v>
      </c>
      <c r="B16" s="17"/>
      <c r="C16" s="18">
        <f>SUM(C6:C14)</f>
        <v>1605912</v>
      </c>
      <c r="D16" s="19">
        <f>SUM(D6:D14)</f>
        <v>2919.8399999999997</v>
      </c>
    </row>
    <row r="17" spans="1:8" x14ac:dyDescent="0.3">
      <c r="A17" s="20"/>
      <c r="B17" s="20"/>
      <c r="C17" s="4"/>
      <c r="D17" s="21"/>
    </row>
    <row r="18" spans="1:8" ht="21" x14ac:dyDescent="0.4">
      <c r="A18" s="6" t="s">
        <v>15</v>
      </c>
      <c r="C18" s="4"/>
      <c r="D18" s="5"/>
    </row>
    <row r="19" spans="1:8" x14ac:dyDescent="0.3">
      <c r="A19" s="7" t="s">
        <v>33</v>
      </c>
      <c r="B19" s="8"/>
      <c r="C19" s="9">
        <v>173000</v>
      </c>
      <c r="D19" s="10">
        <f t="shared" ref="D19:D31" si="1">C19/nummembers1</f>
        <v>314.54545454545456</v>
      </c>
      <c r="H19" s="28"/>
    </row>
    <row r="20" spans="1:8" x14ac:dyDescent="0.3">
      <c r="A20" s="11" t="s">
        <v>34</v>
      </c>
      <c r="B20" s="12"/>
      <c r="C20" s="13">
        <f>C19-82500</f>
        <v>90500</v>
      </c>
      <c r="D20" s="14">
        <f t="shared" si="1"/>
        <v>164.54545454545453</v>
      </c>
      <c r="H20" s="28"/>
    </row>
    <row r="21" spans="1:8" x14ac:dyDescent="0.3">
      <c r="A21" s="11" t="s">
        <v>16</v>
      </c>
      <c r="B21" s="12"/>
      <c r="C21" s="13">
        <v>400000</v>
      </c>
      <c r="D21" s="14">
        <f t="shared" si="1"/>
        <v>727.27272727272725</v>
      </c>
    </row>
    <row r="22" spans="1:8" x14ac:dyDescent="0.3">
      <c r="A22" s="11" t="s">
        <v>17</v>
      </c>
      <c r="B22" s="12"/>
      <c r="C22" s="13">
        <v>850000</v>
      </c>
      <c r="D22" s="14">
        <f t="shared" si="1"/>
        <v>1545.4545454545455</v>
      </c>
      <c r="H22" s="4"/>
    </row>
    <row r="23" spans="1:8" x14ac:dyDescent="0.3">
      <c r="A23" s="11" t="s">
        <v>18</v>
      </c>
      <c r="B23" s="12"/>
      <c r="C23" s="13">
        <v>80000</v>
      </c>
      <c r="D23" s="14">
        <f t="shared" si="1"/>
        <v>145.45454545454547</v>
      </c>
    </row>
    <row r="24" spans="1:8" x14ac:dyDescent="0.3">
      <c r="A24" s="11" t="s">
        <v>19</v>
      </c>
      <c r="B24" s="12"/>
      <c r="C24" s="13">
        <v>60000</v>
      </c>
      <c r="D24" s="14">
        <f t="shared" si="1"/>
        <v>109.09090909090909</v>
      </c>
    </row>
    <row r="25" spans="1:8" x14ac:dyDescent="0.3">
      <c r="A25" s="11" t="s">
        <v>47</v>
      </c>
      <c r="B25" s="12"/>
      <c r="C25" s="13">
        <v>540000</v>
      </c>
      <c r="D25" s="14">
        <f t="shared" si="1"/>
        <v>981.81818181818187</v>
      </c>
    </row>
    <row r="26" spans="1:8" x14ac:dyDescent="0.3">
      <c r="A26" s="11" t="s">
        <v>43</v>
      </c>
      <c r="B26" s="12"/>
      <c r="C26" s="13">
        <v>90000</v>
      </c>
      <c r="D26" s="14">
        <f t="shared" si="1"/>
        <v>163.63636363636363</v>
      </c>
    </row>
    <row r="27" spans="1:8" x14ac:dyDescent="0.3">
      <c r="A27" s="11" t="s">
        <v>20</v>
      </c>
      <c r="B27" s="12"/>
      <c r="C27" s="13">
        <v>200000</v>
      </c>
      <c r="D27" s="14">
        <f t="shared" si="1"/>
        <v>363.63636363636363</v>
      </c>
    </row>
    <row r="28" spans="1:8" x14ac:dyDescent="0.3">
      <c r="A28" s="11" t="s">
        <v>37</v>
      </c>
      <c r="B28" s="12"/>
      <c r="C28" s="13">
        <v>110000</v>
      </c>
      <c r="D28" s="14">
        <f t="shared" si="1"/>
        <v>200</v>
      </c>
    </row>
    <row r="29" spans="1:8" x14ac:dyDescent="0.3">
      <c r="A29" s="11" t="s">
        <v>36</v>
      </c>
      <c r="B29" s="12"/>
      <c r="C29" s="13">
        <v>100000</v>
      </c>
      <c r="D29" s="14">
        <f t="shared" si="1"/>
        <v>181.81818181818181</v>
      </c>
    </row>
    <row r="30" spans="1:8" x14ac:dyDescent="0.3">
      <c r="A30" s="11" t="s">
        <v>35</v>
      </c>
      <c r="B30" s="12"/>
      <c r="C30" s="13">
        <v>12000</v>
      </c>
      <c r="D30" s="14">
        <f t="shared" si="1"/>
        <v>21.818181818181817</v>
      </c>
    </row>
    <row r="31" spans="1:8" x14ac:dyDescent="0.3">
      <c r="A31" s="11" t="s">
        <v>31</v>
      </c>
      <c r="B31" s="12"/>
      <c r="C31" s="13">
        <v>300000</v>
      </c>
      <c r="D31" s="14">
        <f t="shared" si="1"/>
        <v>545.4545454545455</v>
      </c>
    </row>
    <row r="32" spans="1:8" x14ac:dyDescent="0.3">
      <c r="A32" s="11"/>
      <c r="B32" s="12"/>
      <c r="C32" s="13"/>
      <c r="D32" s="14"/>
    </row>
    <row r="33" spans="1:4" x14ac:dyDescent="0.3">
      <c r="A33" s="16" t="s">
        <v>14</v>
      </c>
      <c r="B33" s="17"/>
      <c r="C33" s="18">
        <f>SUM(C19:C31)</f>
        <v>3005500</v>
      </c>
      <c r="D33" s="19">
        <f>SUM(D19:D31)</f>
        <v>5464.5454545454559</v>
      </c>
    </row>
    <row r="34" spans="1:4" x14ac:dyDescent="0.3">
      <c r="C34" s="4"/>
      <c r="D34" s="5"/>
    </row>
    <row r="35" spans="1:4" x14ac:dyDescent="0.3">
      <c r="C35" s="4"/>
      <c r="D35" s="5"/>
    </row>
    <row r="36" spans="1:4" ht="21" x14ac:dyDescent="0.4">
      <c r="A36" s="6" t="s">
        <v>21</v>
      </c>
      <c r="C36" s="4"/>
      <c r="D36" s="5"/>
    </row>
    <row r="37" spans="1:4" x14ac:dyDescent="0.3">
      <c r="A37" s="7" t="s">
        <v>22</v>
      </c>
      <c r="B37" s="8"/>
      <c r="C37" s="9"/>
      <c r="D37" s="10"/>
    </row>
    <row r="38" spans="1:4" x14ac:dyDescent="0.3">
      <c r="A38" s="11" t="s">
        <v>23</v>
      </c>
      <c r="B38" s="12"/>
      <c r="C38" s="13"/>
      <c r="D38" s="14"/>
    </row>
    <row r="39" spans="1:4" x14ac:dyDescent="0.3">
      <c r="A39" s="11" t="s">
        <v>24</v>
      </c>
      <c r="B39" s="12"/>
      <c r="C39" s="13"/>
      <c r="D39" s="14"/>
    </row>
    <row r="40" spans="1:4" x14ac:dyDescent="0.3">
      <c r="A40" s="11" t="s">
        <v>25</v>
      </c>
      <c r="B40" s="12"/>
      <c r="C40" s="13"/>
      <c r="D40" s="14"/>
    </row>
    <row r="41" spans="1:4" x14ac:dyDescent="0.3">
      <c r="A41" s="11"/>
      <c r="B41" s="12"/>
      <c r="C41" s="13"/>
      <c r="D41" s="14"/>
    </row>
    <row r="42" spans="1:4" x14ac:dyDescent="0.3">
      <c r="A42" s="16" t="s">
        <v>14</v>
      </c>
      <c r="B42" s="17"/>
      <c r="C42" s="18">
        <v>500000</v>
      </c>
      <c r="D42" s="19">
        <f>C42/nummembers1</f>
        <v>909.09090909090912</v>
      </c>
    </row>
    <row r="43" spans="1:4" x14ac:dyDescent="0.3">
      <c r="C43" s="4" t="s">
        <v>1</v>
      </c>
      <c r="D43" s="5" t="s">
        <v>2</v>
      </c>
    </row>
    <row r="44" spans="1:4" s="6" customFormat="1" ht="27.75" customHeight="1" x14ac:dyDescent="0.4">
      <c r="A44" s="6" t="s">
        <v>26</v>
      </c>
      <c r="C44" s="22">
        <f>C16+C33+C42</f>
        <v>5111412</v>
      </c>
      <c r="D44" s="23">
        <f>D16+D33+D42</f>
        <v>9293.4763636363659</v>
      </c>
    </row>
    <row r="45" spans="1:4" x14ac:dyDescent="0.3">
      <c r="A45" t="s">
        <v>48</v>
      </c>
    </row>
    <row r="47" spans="1:4" ht="23.4" x14ac:dyDescent="0.45">
      <c r="A47" s="34" t="s">
        <v>42</v>
      </c>
      <c r="B47" s="34"/>
      <c r="C47" s="34"/>
      <c r="D47" s="34"/>
    </row>
    <row r="48" spans="1:4" ht="23.4" x14ac:dyDescent="0.45">
      <c r="A48" s="6" t="s">
        <v>39</v>
      </c>
      <c r="B48" s="25"/>
      <c r="C48" s="25"/>
      <c r="D48" s="25"/>
    </row>
    <row r="49" spans="1:11" x14ac:dyDescent="0.3">
      <c r="A49" s="7" t="s">
        <v>45</v>
      </c>
      <c r="B49" s="8"/>
      <c r="C49" s="30">
        <v>300000</v>
      </c>
      <c r="D49" s="10">
        <f>C49/nummembers1</f>
        <v>545.4545454545455</v>
      </c>
    </row>
    <row r="50" spans="1:11" x14ac:dyDescent="0.3">
      <c r="A50" s="11" t="s">
        <v>46</v>
      </c>
      <c r="B50" s="12"/>
      <c r="C50" s="29">
        <v>150000</v>
      </c>
      <c r="D50" s="14">
        <f>C50/nummembers1</f>
        <v>272.72727272727275</v>
      </c>
    </row>
    <row r="51" spans="1:11" x14ac:dyDescent="0.3">
      <c r="A51" s="11"/>
      <c r="B51" s="12"/>
      <c r="C51" s="12"/>
      <c r="D51" s="31"/>
    </row>
    <row r="52" spans="1:11" x14ac:dyDescent="0.3">
      <c r="A52" s="16" t="s">
        <v>14</v>
      </c>
      <c r="B52" s="32"/>
      <c r="C52" s="33">
        <f>SUM(C49:C51)</f>
        <v>450000</v>
      </c>
      <c r="D52" s="19">
        <f>SUM(D49:D51)</f>
        <v>818.18181818181824</v>
      </c>
    </row>
    <row r="55" spans="1:11" ht="21" x14ac:dyDescent="0.4">
      <c r="A55" s="6" t="s">
        <v>44</v>
      </c>
    </row>
    <row r="56" spans="1:11" x14ac:dyDescent="0.3">
      <c r="A56" s="7" t="s">
        <v>40</v>
      </c>
      <c r="B56" s="8"/>
      <c r="C56" s="30">
        <v>420000</v>
      </c>
      <c r="D56" s="10">
        <f>C56/nummembers1</f>
        <v>763.63636363636363</v>
      </c>
    </row>
    <row r="57" spans="1:11" x14ac:dyDescent="0.3">
      <c r="A57" s="11" t="s">
        <v>41</v>
      </c>
      <c r="B57" s="12"/>
      <c r="C57" s="29">
        <v>100000</v>
      </c>
      <c r="D57" s="14">
        <f>C57/nummembers1</f>
        <v>181.81818181818181</v>
      </c>
    </row>
    <row r="58" spans="1:11" x14ac:dyDescent="0.3">
      <c r="A58" s="11"/>
      <c r="B58" s="12"/>
      <c r="C58" s="12"/>
      <c r="D58" s="31"/>
    </row>
    <row r="59" spans="1:11" x14ac:dyDescent="0.3">
      <c r="A59" s="16" t="s">
        <v>14</v>
      </c>
      <c r="B59" s="32"/>
      <c r="C59" s="33">
        <f>SUM(C56:C58)</f>
        <v>520000</v>
      </c>
      <c r="D59" s="19">
        <f>SUM(D56:D58)</f>
        <v>945.4545454545455</v>
      </c>
    </row>
    <row r="64" spans="1:11" x14ac:dyDescent="0.3">
      <c r="K64" t="s">
        <v>48</v>
      </c>
    </row>
  </sheetData>
  <mergeCells count="2">
    <mergeCell ref="A1:D1"/>
    <mergeCell ref="A47:D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nummembers1</vt:lpstr>
      <vt:lpstr>Sheet1!Область_печати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HOME</cp:lastModifiedBy>
  <cp:lastPrinted>2015-06-30T13:48:40Z</cp:lastPrinted>
  <dcterms:created xsi:type="dcterms:W3CDTF">2014-09-27T20:15:16Z</dcterms:created>
  <dcterms:modified xsi:type="dcterms:W3CDTF">2015-07-25T06:04:08Z</dcterms:modified>
</cp:coreProperties>
</file>