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on/Dropbox/Москворечье/ОБЩИЕ СОБРАНИЯ/2020.08.31 Заочное собрание/"/>
    </mc:Choice>
  </mc:AlternateContent>
  <xr:revisionPtr revIDLastSave="0" documentId="8_{7C1D0462-91E4-0C40-A95C-73BCF94876E8}" xr6:coauthVersionLast="45" xr6:coauthVersionMax="45" xr10:uidLastSave="{00000000-0000-0000-0000-000000000000}"/>
  <bookViews>
    <workbookView xWindow="11880" yWindow="5900" windowWidth="30280" windowHeight="19160" xr2:uid="{44BD1679-C6C7-924B-B65F-37952F26D633}"/>
  </bookViews>
  <sheets>
    <sheet name="смета 2020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55" i="1" s="1"/>
  <c r="B6" i="1" s="1"/>
  <c r="B7" i="1" s="1"/>
  <c r="D7" i="1" s="1"/>
  <c r="B54" i="1"/>
  <c r="B55" i="1" s="1"/>
  <c r="C50" i="1"/>
  <c r="C40" i="1"/>
  <c r="C34" i="1"/>
  <c r="B34" i="1"/>
  <c r="C21" i="1"/>
  <c r="B21" i="1"/>
  <c r="D6" i="1"/>
  <c r="D5" i="1"/>
</calcChain>
</file>

<file path=xl/sharedStrings.xml><?xml version="1.0" encoding="utf-8"?>
<sst xmlns="http://schemas.openxmlformats.org/spreadsheetml/2006/main" count="90" uniqueCount="85">
  <si>
    <t>Проект приходно - расходной сметы ТСН "Москворечье"  2020 год</t>
  </si>
  <si>
    <t>Проект утвержден решением Правления от 15.08.2020 г.</t>
  </si>
  <si>
    <t>Приходная часть</t>
  </si>
  <si>
    <t>Дополнительный остаток с 2019 года</t>
  </si>
  <si>
    <t>1. Количество участков на 01.01.2020г.</t>
  </si>
  <si>
    <t>Пени, компенсации</t>
  </si>
  <si>
    <t>2. Сумма членских взносов с участка (С учетом дополнительного остатка)</t>
  </si>
  <si>
    <t>Целевые</t>
  </si>
  <si>
    <t>3. Планируемые поступления</t>
  </si>
  <si>
    <t>Итого</t>
  </si>
  <si>
    <t>Расходная часть</t>
  </si>
  <si>
    <t>Статья</t>
  </si>
  <si>
    <t xml:space="preserve"> 2019 год</t>
  </si>
  <si>
    <t>Предложение на 2020 год</t>
  </si>
  <si>
    <t>Финансово-экономическое обоснование</t>
  </si>
  <si>
    <t>Платежи за услуги организациям</t>
  </si>
  <si>
    <t>Бухгалтерия и кадры</t>
  </si>
  <si>
    <t>ИП-Голубев (ежемесячные выплаты по договору)</t>
  </si>
  <si>
    <t>Завхоз</t>
  </si>
  <si>
    <t xml:space="preserve"> ИП -Дуженков ( выплаты по ежемесячным договорам)</t>
  </si>
  <si>
    <t>Электрик</t>
  </si>
  <si>
    <t>ИП-Дуженков (выплаты по ежемесяным договорам)</t>
  </si>
  <si>
    <t>Расходы на оплату труда</t>
  </si>
  <si>
    <t>Председатель (23 100 в месяц)</t>
  </si>
  <si>
    <t>Ежемесячное денежное вознаграждение за исполнение должностных обязанностей, согласно трудовым договорам.</t>
  </si>
  <si>
    <t>Секретарь/Делопроизводство (11 550 в месяц)</t>
  </si>
  <si>
    <t>Кассир (17 325 в месяц)</t>
  </si>
  <si>
    <t>Налоги фонд оплаты труда</t>
  </si>
  <si>
    <t>Поощрительный фонд</t>
  </si>
  <si>
    <t>Возможность поощрения членов ревкомиссии, чл.правления, членов товарищества за участие и помощь в улучшении жизнедеятельности  ТСН</t>
  </si>
  <si>
    <t>Обязательные платежи 2020 года</t>
  </si>
  <si>
    <t>Банковские комиссии</t>
  </si>
  <si>
    <t>Уровень прошлого года</t>
  </si>
  <si>
    <t>Вывоз мусора</t>
  </si>
  <si>
    <t>Налог на земли общ. Пользования</t>
  </si>
  <si>
    <t>Налог на воду</t>
  </si>
  <si>
    <t>После лицензирования водокачки</t>
  </si>
  <si>
    <t>Пуск водопровода</t>
  </si>
  <si>
    <t>Закрытие вентилей, ликвидация прорывов, местный ремонт</t>
  </si>
  <si>
    <t>Консервация водопровода</t>
  </si>
  <si>
    <t>Подготовка к зимнему сезону, спуск воды из системы, открытие вентилей, ликвидация прорывов</t>
  </si>
  <si>
    <t>Справки + Нотариус</t>
  </si>
  <si>
    <t>Получение выписок о собственниках, заверения необходимых документов</t>
  </si>
  <si>
    <t>Чистка снега зимой</t>
  </si>
  <si>
    <t>Расчистка по всем линиям с применением снегоуборочной техники и ручная расчистка труднопроходимых участков(концы линий, повороты и пр.)</t>
  </si>
  <si>
    <t>Электричество (освещение, водокачка)</t>
  </si>
  <si>
    <t>Наружное освещение поселка, водокачка в летний сезон</t>
  </si>
  <si>
    <t>Юридические услги</t>
  </si>
  <si>
    <t>Ведение судебных дел, в т.ч. с неплательщиками</t>
  </si>
  <si>
    <t>Ежегодный ремонт дороги</t>
  </si>
  <si>
    <t>Ремонт дорог — подъездной (1000 м) , внутренних линий, центральной, объездных (10 000 м)</t>
  </si>
  <si>
    <t>Канцтовары</t>
  </si>
  <si>
    <t>Приобретение писчебумажных и канцелярских принадлежностей, замена катриджей, профилактика и ремонт офисной техники</t>
  </si>
  <si>
    <t>Хозтовары</t>
  </si>
  <si>
    <t>Приобретение инструмента для дорожных работ, материалов для  ремонтных работ по водопроводу, электроинструмента, светильников, лампочек, электоротоваров и пр.</t>
  </si>
  <si>
    <t>Лицензия на добычу воды на 25 лет</t>
  </si>
  <si>
    <t>Окашивание</t>
  </si>
  <si>
    <t>Сезонное окашивание обочин центральной и объездных линий, территорий хоздвора, трансформаторных площадок, футбольного поля, детской площадки</t>
  </si>
  <si>
    <t>Прочие хоз работы</t>
  </si>
  <si>
    <t>Дополнительные работы по ликвидации последствий стихийных аварий — бури, грозы, завалы деревьев, доп.уборка несанкционированных свалок строительного и растительного мусора, яблок, бытовой крупногабаритной техники, мебели и пр.</t>
  </si>
  <si>
    <t>Ремонт правления</t>
  </si>
  <si>
    <t>Пожарное оборудование в правление</t>
  </si>
  <si>
    <t>Покупка огнетушителей, установка пожарной сигнализации и средств извещения о пожаре ( по предписанию пожнадзора)</t>
  </si>
  <si>
    <t>Текущий ремонт и реконструкция водопровода</t>
  </si>
  <si>
    <t>Постепенная замена магистральных металлотруб на трубы ПНД</t>
  </si>
  <si>
    <t>Телефон, СМС и интернет в правлении</t>
  </si>
  <si>
    <t>Телефонные контакты с  садоводами, связь с организациями, информирование по различным вопросам, общедоступный бесплатный интернет в правлении и на площади</t>
  </si>
  <si>
    <t>Аварийный и текущий ремонт эл.сети с материалами.</t>
  </si>
  <si>
    <t>Аварийные работы вследствие неблагоприятных погодных условий (бури,грозы, завалы деревьев, обрывы проводов)</t>
  </si>
  <si>
    <t>Непредвиденные расходы</t>
  </si>
  <si>
    <t>Замена трансформатора на 2-й линии</t>
  </si>
  <si>
    <t>Ликвидация возможных аварий</t>
  </si>
  <si>
    <t>Мусорные площадки</t>
  </si>
  <si>
    <t>Обустройство 2 площадок на 10 контейнеров , объемом по 1.1кубм)</t>
  </si>
  <si>
    <t>Установка видеокамер на территории товарищества</t>
  </si>
  <si>
    <t xml:space="preserve">Покупка и установка видеокамер на местах сбора мусора, при въезде и выезде из поселка  </t>
  </si>
  <si>
    <t>Обустройство мест для отдыха и спорта</t>
  </si>
  <si>
    <t>Cтроительство волейбольной площадки, поддержание и обслуживание футбольного поля и детской площадки.</t>
  </si>
  <si>
    <t>Проф. Ремонт трансформатора</t>
  </si>
  <si>
    <t>Замена масла, профилактические работы.</t>
  </si>
  <si>
    <t>Предложение по размеру членских взносов на 2020 год - 10 600 рублей</t>
  </si>
  <si>
    <t>Председатель ТСН "Москворечье"</t>
  </si>
  <si>
    <t>Левакова Н.Г.</t>
  </si>
  <si>
    <t>Хозяйственная деятельность 2020</t>
  </si>
  <si>
    <t>Переход на Регионального оператора, повышение тарифа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</si>
</sst>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&quot; &quot;#,##0.00&quot;    &quot;;&quot;-&quot;#,##0.00&quot;    &quot;;&quot; -&quot;#&quot;    &quot;;@&quot; &quot;"/>
    <numFmt numFmtId="166" formatCode="&quot; &quot;#,##0&quot;    &quot;;&quot;-&quot;#,##0&quot;    &quot;;&quot; -&quot;#&quot;    &quot;;@&quot; &quot;"/>
    <numFmt numFmtId="167" formatCode="#,##0&quot; &quot;;[Red]&quot;-&quot;#,##0&quot; &quot;"/>
  </numFmts>
  <fonts count="6" x14ac:knownFonts="1"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/>
    <xf numFmtId="165" fontId="5" fillId="0" borderId="0"/>
  </cellStyleXfs>
  <cellXfs count="40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0" fontId="0" fillId="0" borderId="0" xfId="0"/>
    <xf numFmtId="164" fontId="3" fillId="0" borderId="0" xfId="1" applyFont="1"/>
    <xf numFmtId="164" fontId="4" fillId="0" borderId="0" xfId="1" applyFont="1"/>
    <xf numFmtId="164" fontId="4" fillId="0" borderId="1" xfId="1" applyFont="1" applyBorder="1"/>
    <xf numFmtId="166" fontId="3" fillId="0" borderId="2" xfId="2" applyNumberFormat="1" applyFont="1" applyBorder="1"/>
    <xf numFmtId="164" fontId="4" fillId="0" borderId="1" xfId="1" applyFont="1" applyBorder="1" applyAlignment="1">
      <alignment horizontal="right" wrapText="1"/>
    </xf>
    <xf numFmtId="166" fontId="3" fillId="0" borderId="1" xfId="2" applyNumberFormat="1" applyFont="1" applyBorder="1"/>
    <xf numFmtId="164" fontId="4" fillId="0" borderId="1" xfId="1" applyFont="1" applyBorder="1" applyAlignment="1">
      <alignment wrapText="1"/>
    </xf>
    <xf numFmtId="165" fontId="3" fillId="0" borderId="2" xfId="2" applyFont="1" applyBorder="1"/>
    <xf numFmtId="164" fontId="4" fillId="0" borderId="1" xfId="1" applyFont="1" applyBorder="1" applyAlignment="1">
      <alignment horizontal="right"/>
    </xf>
    <xf numFmtId="164" fontId="4" fillId="0" borderId="1" xfId="1" applyFont="1" applyBorder="1" applyAlignment="1">
      <alignment horizontal="left"/>
    </xf>
    <xf numFmtId="166" fontId="4" fillId="0" borderId="0" xfId="2" applyNumberFormat="1" applyFont="1"/>
    <xf numFmtId="164" fontId="3" fillId="2" borderId="1" xfId="1" applyFont="1" applyFill="1" applyBorder="1" applyAlignment="1">
      <alignment horizontal="center" vertical="top" wrapText="1"/>
    </xf>
    <xf numFmtId="167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Font="1" applyFill="1" applyBorder="1" applyAlignment="1">
      <alignment horizontal="left" vertical="top" wrapText="1"/>
    </xf>
    <xf numFmtId="167" fontId="3" fillId="2" borderId="1" xfId="1" applyNumberFormat="1" applyFont="1" applyFill="1" applyBorder="1" applyAlignment="1">
      <alignment vertical="top" wrapText="1"/>
    </xf>
    <xf numFmtId="164" fontId="4" fillId="0" borderId="3" xfId="1" applyFont="1" applyBorder="1" applyAlignment="1">
      <alignment horizontal="left" vertical="top" wrapText="1"/>
    </xf>
    <xf numFmtId="167" fontId="4" fillId="0" borderId="3" xfId="1" applyNumberFormat="1" applyFont="1" applyBorder="1" applyAlignment="1">
      <alignment horizontal="center" vertical="top" wrapText="1"/>
    </xf>
    <xf numFmtId="167" fontId="4" fillId="0" borderId="3" xfId="1" applyNumberFormat="1" applyFont="1" applyBorder="1" applyAlignment="1">
      <alignment vertical="top" wrapText="1"/>
    </xf>
    <xf numFmtId="167" fontId="1" fillId="0" borderId="0" xfId="1" applyNumberFormat="1"/>
    <xf numFmtId="164" fontId="4" fillId="0" borderId="1" xfId="1" applyFont="1" applyBorder="1" applyAlignment="1">
      <alignment horizontal="left" vertical="top" wrapText="1"/>
    </xf>
    <xf numFmtId="167" fontId="4" fillId="0" borderId="1" xfId="1" applyNumberFormat="1" applyFont="1" applyBorder="1" applyAlignment="1">
      <alignment horizontal="center" vertical="top" wrapText="1"/>
    </xf>
    <xf numFmtId="167" fontId="4" fillId="0" borderId="1" xfId="1" applyNumberFormat="1" applyFont="1" applyBorder="1" applyAlignment="1">
      <alignment vertical="top" wrapText="1"/>
    </xf>
    <xf numFmtId="167" fontId="4" fillId="0" borderId="1" xfId="1" applyNumberFormat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left" vertical="top" wrapText="1"/>
    </xf>
    <xf numFmtId="167" fontId="4" fillId="0" borderId="4" xfId="1" applyNumberFormat="1" applyFont="1" applyBorder="1" applyAlignment="1">
      <alignment horizontal="center" vertical="top" wrapText="1"/>
    </xf>
    <xf numFmtId="164" fontId="4" fillId="0" borderId="0" xfId="1" applyFont="1" applyAlignment="1">
      <alignment horizontal="left" vertical="top" wrapText="1"/>
    </xf>
    <xf numFmtId="167" fontId="4" fillId="0" borderId="0" xfId="1" applyNumberFormat="1" applyFont="1" applyAlignment="1">
      <alignment horizontal="center" vertical="top" wrapText="1"/>
    </xf>
    <xf numFmtId="167" fontId="4" fillId="0" borderId="0" xfId="1" applyNumberFormat="1" applyFont="1" applyAlignment="1">
      <alignment vertical="top" wrapText="1"/>
    </xf>
    <xf numFmtId="167" fontId="4" fillId="0" borderId="4" xfId="1" applyNumberFormat="1" applyFont="1" applyBorder="1" applyAlignment="1">
      <alignment vertical="top" wrapText="1"/>
    </xf>
    <xf numFmtId="49" fontId="1" fillId="0" borderId="0" xfId="1" applyNumberFormat="1"/>
    <xf numFmtId="164" fontId="3" fillId="0" borderId="0" xfId="1" applyFont="1" applyAlignment="1">
      <alignment horizontal="left" vertical="top"/>
    </xf>
    <xf numFmtId="167" fontId="3" fillId="0" borderId="0" xfId="1" applyNumberFormat="1" applyFont="1" applyAlignment="1">
      <alignment horizontal="right" vertical="top"/>
    </xf>
    <xf numFmtId="164" fontId="4" fillId="0" borderId="0" xfId="1" applyFont="1" applyAlignment="1">
      <alignment vertical="top" wrapText="1"/>
    </xf>
    <xf numFmtId="164" fontId="3" fillId="0" borderId="0" xfId="1" applyFont="1" applyAlignment="1">
      <alignment horizontal="right" vertical="top"/>
    </xf>
    <xf numFmtId="164" fontId="4" fillId="0" borderId="0" xfId="1" applyFont="1" applyAlignment="1">
      <alignment vertical="top"/>
    </xf>
  </cellXfs>
  <cellStyles count="3">
    <cellStyle name="Обычный" xfId="0" builtinId="0"/>
    <cellStyle name="Обычный 2 2" xfId="1" xr:uid="{514A0BC1-AFBF-3B4F-A309-AFA274AE9947}"/>
    <cellStyle name="Финансовый 2 2" xfId="2" xr:uid="{0E2FE96B-5040-724B-9C4E-AF62A5D29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89;&#1084;&#1077;&#1090;&#1099;%20&#1085;&#1072;%20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2019"/>
      <sheetName val="Отчет 2019"/>
      <sheetName val="смета 2020"/>
      <sheetName val="Точка"/>
      <sheetName val="Возрождение"/>
    </sheetNames>
    <sheetDataSet>
      <sheetData sheetId="0"/>
      <sheetData sheetId="1">
        <row r="9">
          <cell r="I9">
            <v>16000</v>
          </cell>
        </row>
        <row r="11">
          <cell r="I11">
            <v>41816.759999999995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CE11-8C52-E643-90F3-21FFA0AC4533}">
  <sheetPr>
    <pageSetUpPr fitToPage="1"/>
  </sheetPr>
  <dimension ref="A1:AMJ59"/>
  <sheetViews>
    <sheetView tabSelected="1" workbookViewId="0">
      <selection activeCell="D26" sqref="D26"/>
    </sheetView>
  </sheetViews>
  <sheetFormatPr baseColWidth="10" defaultRowHeight="16" x14ac:dyDescent="0.2"/>
  <cols>
    <col min="1" max="1" width="55.7109375" style="2" customWidth="1"/>
    <col min="2" max="2" width="20.5703125" style="2" customWidth="1"/>
    <col min="3" max="3" width="25.85546875" style="2" customWidth="1"/>
    <col min="4" max="4" width="58.5703125" style="2" customWidth="1"/>
    <col min="5" max="1024" width="10.7109375" style="2" customWidth="1"/>
  </cols>
  <sheetData>
    <row r="1" spans="1:5" ht="26" x14ac:dyDescent="0.3">
      <c r="A1" s="1" t="s">
        <v>0</v>
      </c>
      <c r="B1" s="1"/>
      <c r="C1" s="1"/>
      <c r="D1" s="1"/>
    </row>
    <row r="2" spans="1:5" ht="21" x14ac:dyDescent="0.25">
      <c r="A2" s="3" t="s">
        <v>1</v>
      </c>
      <c r="B2" s="3"/>
      <c r="C2" s="3"/>
      <c r="D2" s="3"/>
    </row>
    <row r="3" spans="1:5" x14ac:dyDescent="0.2">
      <c r="A3" s="4"/>
      <c r="B3" s="4"/>
      <c r="C3" s="4"/>
      <c r="D3" s="4"/>
    </row>
    <row r="4" spans="1:5" ht="21" x14ac:dyDescent="0.25">
      <c r="A4" s="5" t="s">
        <v>2</v>
      </c>
      <c r="B4" s="6"/>
      <c r="C4" s="3" t="s">
        <v>3</v>
      </c>
      <c r="D4" s="3"/>
    </row>
    <row r="5" spans="1:5" ht="22" x14ac:dyDescent="0.25">
      <c r="A5" s="7" t="s">
        <v>4</v>
      </c>
      <c r="B5" s="8">
        <v>592</v>
      </c>
      <c r="C5" s="9" t="s">
        <v>5</v>
      </c>
      <c r="D5" s="10">
        <f>'[1]Отчет 2019'!I11</f>
        <v>41816.759999999995</v>
      </c>
    </row>
    <row r="6" spans="1:5" ht="44" x14ac:dyDescent="0.25">
      <c r="A6" s="11" t="s">
        <v>6</v>
      </c>
      <c r="B6" s="12">
        <f>(C55-D6-D5)/B5</f>
        <v>10594.650743243245</v>
      </c>
      <c r="C6" s="13" t="s">
        <v>7</v>
      </c>
      <c r="D6" s="10">
        <f>'[1]Отчет 2019'!I9</f>
        <v>16000</v>
      </c>
    </row>
    <row r="7" spans="1:5" ht="21" x14ac:dyDescent="0.25">
      <c r="A7" s="7" t="s">
        <v>8</v>
      </c>
      <c r="B7" s="8">
        <f>B6*B5</f>
        <v>6272033.2400000012</v>
      </c>
      <c r="C7" s="14" t="s">
        <v>9</v>
      </c>
      <c r="D7" s="10">
        <f>SUM(D5:D6)+B7</f>
        <v>6329850.0000000009</v>
      </c>
    </row>
    <row r="8" spans="1:5" ht="21" x14ac:dyDescent="0.25">
      <c r="A8" s="6"/>
      <c r="B8" s="6"/>
      <c r="C8" s="15"/>
      <c r="D8" s="6"/>
    </row>
    <row r="9" spans="1:5" ht="21" x14ac:dyDescent="0.25">
      <c r="A9" s="5" t="s">
        <v>10</v>
      </c>
      <c r="B9" s="6"/>
      <c r="C9" s="6"/>
      <c r="D9" s="6"/>
    </row>
    <row r="10" spans="1:5" ht="42.75" customHeight="1" x14ac:dyDescent="0.2">
      <c r="A10" s="16" t="s">
        <v>11</v>
      </c>
      <c r="B10" s="17" t="s">
        <v>12</v>
      </c>
      <c r="C10" s="17" t="s">
        <v>13</v>
      </c>
      <c r="D10" s="17" t="s">
        <v>14</v>
      </c>
    </row>
    <row r="11" spans="1:5" ht="21.75" customHeight="1" x14ac:dyDescent="0.2">
      <c r="A11" s="18" t="s">
        <v>15</v>
      </c>
      <c r="B11" s="19"/>
      <c r="C11" s="19"/>
      <c r="D11" s="19"/>
    </row>
    <row r="12" spans="1:5" ht="22" x14ac:dyDescent="0.2">
      <c r="A12" s="20" t="s">
        <v>16</v>
      </c>
      <c r="B12" s="21">
        <v>200000</v>
      </c>
      <c r="C12" s="21">
        <v>200000</v>
      </c>
      <c r="D12" s="22" t="s">
        <v>17</v>
      </c>
      <c r="E12" s="23"/>
    </row>
    <row r="13" spans="1:5" ht="41" customHeight="1" x14ac:dyDescent="0.2">
      <c r="A13" s="24" t="s">
        <v>18</v>
      </c>
      <c r="B13" s="25">
        <v>360000</v>
      </c>
      <c r="C13" s="25">
        <v>360000</v>
      </c>
      <c r="D13" s="26" t="s">
        <v>19</v>
      </c>
      <c r="E13" s="23"/>
    </row>
    <row r="14" spans="1:5" ht="47.25" customHeight="1" x14ac:dyDescent="0.2">
      <c r="A14" s="24" t="s">
        <v>20</v>
      </c>
      <c r="B14" s="25">
        <v>198000</v>
      </c>
      <c r="C14" s="25">
        <v>207900</v>
      </c>
      <c r="D14" s="26" t="s">
        <v>21</v>
      </c>
      <c r="E14" s="23"/>
    </row>
    <row r="15" spans="1:5" ht="21.75" customHeight="1" x14ac:dyDescent="0.2">
      <c r="A15" s="18" t="s">
        <v>22</v>
      </c>
      <c r="B15" s="17"/>
      <c r="C15" s="17"/>
      <c r="D15" s="19"/>
      <c r="E15" s="23"/>
    </row>
    <row r="16" spans="1:5" ht="60" customHeight="1" x14ac:dyDescent="0.2">
      <c r="A16" s="24" t="s">
        <v>23</v>
      </c>
      <c r="B16" s="25">
        <v>277200</v>
      </c>
      <c r="C16" s="21">
        <v>277200</v>
      </c>
      <c r="D16" s="27" t="s">
        <v>24</v>
      </c>
      <c r="E16" s="23"/>
    </row>
    <row r="17" spans="1:5" ht="22" x14ac:dyDescent="0.2">
      <c r="A17" s="24" t="s">
        <v>25</v>
      </c>
      <c r="B17" s="25">
        <v>138600</v>
      </c>
      <c r="C17" s="21">
        <v>138600</v>
      </c>
      <c r="D17" s="27"/>
      <c r="E17" s="23"/>
    </row>
    <row r="18" spans="1:5" ht="22" x14ac:dyDescent="0.2">
      <c r="A18" s="24" t="s">
        <v>26</v>
      </c>
      <c r="B18" s="25">
        <v>207900</v>
      </c>
      <c r="C18" s="21">
        <v>207900</v>
      </c>
      <c r="D18" s="27"/>
      <c r="E18" s="23"/>
    </row>
    <row r="19" spans="1:5" ht="21" customHeight="1" x14ac:dyDescent="0.2">
      <c r="A19" s="28" t="s">
        <v>27</v>
      </c>
      <c r="B19" s="29">
        <v>173250</v>
      </c>
      <c r="C19" s="21">
        <v>173250</v>
      </c>
      <c r="D19" s="27"/>
      <c r="E19" s="23"/>
    </row>
    <row r="20" spans="1:5" ht="78.25" customHeight="1" x14ac:dyDescent="0.2">
      <c r="A20" s="24" t="s">
        <v>28</v>
      </c>
      <c r="B20" s="25">
        <v>100000</v>
      </c>
      <c r="C20" s="21">
        <v>100000</v>
      </c>
      <c r="D20" s="26" t="s">
        <v>29</v>
      </c>
      <c r="E20" s="23"/>
    </row>
    <row r="21" spans="1:5" ht="22" x14ac:dyDescent="0.2">
      <c r="A21" s="18" t="s">
        <v>9</v>
      </c>
      <c r="B21" s="17">
        <f>SUM(B12:B20)</f>
        <v>1654950</v>
      </c>
      <c r="C21" s="17">
        <f>SUM(C12:C20)</f>
        <v>1664850</v>
      </c>
      <c r="D21" s="19"/>
      <c r="E21" s="23"/>
    </row>
    <row r="22" spans="1:5" ht="21" x14ac:dyDescent="0.2">
      <c r="A22" s="30"/>
      <c r="B22" s="31"/>
      <c r="C22" s="31"/>
      <c r="D22" s="32"/>
      <c r="E22" s="23"/>
    </row>
    <row r="23" spans="1:5" ht="21.75" customHeight="1" x14ac:dyDescent="0.2">
      <c r="A23" s="18" t="s">
        <v>30</v>
      </c>
      <c r="B23" s="17"/>
      <c r="C23" s="17"/>
      <c r="D23" s="19"/>
      <c r="E23" s="23"/>
    </row>
    <row r="24" spans="1:5" ht="21" customHeight="1" x14ac:dyDescent="0.2">
      <c r="A24" s="20" t="s">
        <v>31</v>
      </c>
      <c r="B24" s="21">
        <v>30000</v>
      </c>
      <c r="C24" s="21">
        <v>30000</v>
      </c>
      <c r="D24" s="22" t="s">
        <v>32</v>
      </c>
      <c r="E24" s="23"/>
    </row>
    <row r="25" spans="1:5" ht="21" customHeight="1" x14ac:dyDescent="0.2">
      <c r="A25" s="24" t="s">
        <v>33</v>
      </c>
      <c r="B25" s="25">
        <v>850000</v>
      </c>
      <c r="C25" s="25">
        <v>1200000</v>
      </c>
      <c r="D25" s="26" t="s">
        <v>84</v>
      </c>
      <c r="E25" s="23"/>
    </row>
    <row r="26" spans="1:5" ht="21" customHeight="1" x14ac:dyDescent="0.2">
      <c r="A26" s="24" t="s">
        <v>34</v>
      </c>
      <c r="B26" s="25">
        <v>120000</v>
      </c>
      <c r="C26" s="25">
        <v>120000</v>
      </c>
      <c r="D26" s="26" t="s">
        <v>32</v>
      </c>
      <c r="E26" s="23"/>
    </row>
    <row r="27" spans="1:5" ht="21" customHeight="1" x14ac:dyDescent="0.2">
      <c r="A27" s="24" t="s">
        <v>35</v>
      </c>
      <c r="B27" s="25"/>
      <c r="C27" s="25">
        <v>10000</v>
      </c>
      <c r="D27" s="26" t="s">
        <v>36</v>
      </c>
      <c r="E27" s="23"/>
    </row>
    <row r="28" spans="1:5" ht="41" customHeight="1" x14ac:dyDescent="0.2">
      <c r="A28" s="24" t="s">
        <v>37</v>
      </c>
      <c r="B28" s="25">
        <v>60000</v>
      </c>
      <c r="C28" s="25">
        <v>60000</v>
      </c>
      <c r="D28" s="26" t="s">
        <v>38</v>
      </c>
      <c r="E28" s="23"/>
    </row>
    <row r="29" spans="1:5" ht="59.75" customHeight="1" x14ac:dyDescent="0.2">
      <c r="A29" s="24" t="s">
        <v>39</v>
      </c>
      <c r="B29" s="25">
        <v>20000</v>
      </c>
      <c r="C29" s="25">
        <v>20000</v>
      </c>
      <c r="D29" s="26" t="s">
        <v>40</v>
      </c>
      <c r="E29" s="23"/>
    </row>
    <row r="30" spans="1:5" ht="48.5" customHeight="1" x14ac:dyDescent="0.2">
      <c r="A30" s="24" t="s">
        <v>41</v>
      </c>
      <c r="B30" s="25">
        <v>20000</v>
      </c>
      <c r="C30" s="25">
        <v>20000</v>
      </c>
      <c r="D30" s="26" t="s">
        <v>42</v>
      </c>
      <c r="E30" s="23"/>
    </row>
    <row r="31" spans="1:5" ht="80.75" customHeight="1" x14ac:dyDescent="0.2">
      <c r="A31" s="24" t="s">
        <v>43</v>
      </c>
      <c r="B31" s="25">
        <v>80000</v>
      </c>
      <c r="C31" s="25">
        <v>80000</v>
      </c>
      <c r="D31" s="26" t="s">
        <v>44</v>
      </c>
      <c r="E31" s="23"/>
    </row>
    <row r="32" spans="1:5" ht="38.5" customHeight="1" x14ac:dyDescent="0.2">
      <c r="A32" s="24" t="s">
        <v>45</v>
      </c>
      <c r="B32" s="25">
        <v>165000</v>
      </c>
      <c r="C32" s="25">
        <v>165000</v>
      </c>
      <c r="D32" s="26" t="s">
        <v>46</v>
      </c>
      <c r="E32" s="23"/>
    </row>
    <row r="33" spans="1:5" ht="44.75" customHeight="1" x14ac:dyDescent="0.2">
      <c r="A33" s="24" t="s">
        <v>47</v>
      </c>
      <c r="B33" s="25">
        <v>150000</v>
      </c>
      <c r="C33" s="25">
        <v>150000</v>
      </c>
      <c r="D33" s="26" t="s">
        <v>48</v>
      </c>
      <c r="E33" s="23"/>
    </row>
    <row r="34" spans="1:5" ht="22" x14ac:dyDescent="0.2">
      <c r="A34" s="18" t="s">
        <v>9</v>
      </c>
      <c r="B34" s="17">
        <f>SUM(B24:B33)</f>
        <v>1495000</v>
      </c>
      <c r="C34" s="17">
        <f>SUM(C24:C33)</f>
        <v>1855000</v>
      </c>
      <c r="D34" s="19"/>
      <c r="E34" s="23"/>
    </row>
    <row r="35" spans="1:5" ht="21" x14ac:dyDescent="0.2">
      <c r="A35" s="30"/>
      <c r="B35" s="31"/>
      <c r="C35" s="31"/>
      <c r="D35" s="32"/>
      <c r="E35" s="23"/>
    </row>
    <row r="36" spans="1:5" ht="21.75" customHeight="1" x14ac:dyDescent="0.2">
      <c r="A36" s="18" t="s">
        <v>83</v>
      </c>
      <c r="B36" s="17"/>
      <c r="C36" s="17"/>
      <c r="D36" s="19"/>
      <c r="E36" s="23"/>
    </row>
    <row r="37" spans="1:5" ht="59.75" customHeight="1" x14ac:dyDescent="0.2">
      <c r="A37" s="20" t="s">
        <v>49</v>
      </c>
      <c r="B37" s="21">
        <v>1000000</v>
      </c>
      <c r="C37" s="21">
        <v>1000000</v>
      </c>
      <c r="D37" s="22" t="s">
        <v>50</v>
      </c>
      <c r="E37" s="23"/>
    </row>
    <row r="38" spans="1:5" ht="66" x14ac:dyDescent="0.2">
      <c r="A38" s="20" t="s">
        <v>51</v>
      </c>
      <c r="B38" s="21">
        <v>80000</v>
      </c>
      <c r="C38" s="21">
        <v>80000</v>
      </c>
      <c r="D38" s="26" t="s">
        <v>52</v>
      </c>
      <c r="E38" s="23"/>
    </row>
    <row r="39" spans="1:5" ht="88" x14ac:dyDescent="0.2">
      <c r="A39" s="20" t="s">
        <v>53</v>
      </c>
      <c r="B39" s="21">
        <v>80000</v>
      </c>
      <c r="C39" s="21">
        <v>80000</v>
      </c>
      <c r="D39" s="22" t="s">
        <v>54</v>
      </c>
      <c r="E39" s="23"/>
    </row>
    <row r="40" spans="1:5" ht="22" x14ac:dyDescent="0.2">
      <c r="A40" s="24" t="s">
        <v>55</v>
      </c>
      <c r="B40" s="25">
        <v>227500</v>
      </c>
      <c r="C40" s="25">
        <f>-H31</f>
        <v>0</v>
      </c>
      <c r="D40" s="26"/>
      <c r="E40" s="23"/>
    </row>
    <row r="41" spans="1:5" ht="88" x14ac:dyDescent="0.2">
      <c r="A41" s="24" t="s">
        <v>56</v>
      </c>
      <c r="B41" s="25">
        <v>90000</v>
      </c>
      <c r="C41" s="25">
        <v>90000</v>
      </c>
      <c r="D41" s="26" t="s">
        <v>57</v>
      </c>
      <c r="E41" s="23"/>
    </row>
    <row r="42" spans="1:5" ht="110" x14ac:dyDescent="0.2">
      <c r="A42" s="24" t="s">
        <v>58</v>
      </c>
      <c r="B42" s="25">
        <v>150000</v>
      </c>
      <c r="C42" s="25">
        <v>150000</v>
      </c>
      <c r="D42" s="26" t="s">
        <v>59</v>
      </c>
      <c r="E42" s="23"/>
    </row>
    <row r="43" spans="1:5" ht="42" customHeight="1" x14ac:dyDescent="0.2">
      <c r="A43" s="24" t="s">
        <v>60</v>
      </c>
      <c r="B43" s="25">
        <v>15000</v>
      </c>
      <c r="C43" s="25"/>
      <c r="D43" s="26"/>
      <c r="E43" s="23"/>
    </row>
    <row r="44" spans="1:5" ht="84" customHeight="1" x14ac:dyDescent="0.2">
      <c r="A44" s="24" t="s">
        <v>61</v>
      </c>
      <c r="B44" s="25">
        <v>30000</v>
      </c>
      <c r="C44" s="25">
        <v>30000</v>
      </c>
      <c r="D44" s="26" t="s">
        <v>62</v>
      </c>
      <c r="E44" s="23"/>
    </row>
    <row r="45" spans="1:5" ht="42" customHeight="1" x14ac:dyDescent="0.2">
      <c r="A45" s="24" t="s">
        <v>63</v>
      </c>
      <c r="B45" s="25">
        <v>300000</v>
      </c>
      <c r="C45" s="25">
        <v>300000</v>
      </c>
      <c r="D45" s="26" t="s">
        <v>64</v>
      </c>
      <c r="E45" s="23"/>
    </row>
    <row r="46" spans="1:5" ht="99.5" customHeight="1" x14ac:dyDescent="0.2">
      <c r="A46" s="24" t="s">
        <v>65</v>
      </c>
      <c r="B46" s="25">
        <v>30000</v>
      </c>
      <c r="C46" s="25">
        <v>30000</v>
      </c>
      <c r="D46" s="26" t="s">
        <v>66</v>
      </c>
      <c r="E46" s="23"/>
    </row>
    <row r="47" spans="1:5" ht="84" customHeight="1" x14ac:dyDescent="0.2">
      <c r="A47" s="24" t="s">
        <v>67</v>
      </c>
      <c r="B47" s="25">
        <v>110000</v>
      </c>
      <c r="C47" s="25">
        <v>110000</v>
      </c>
      <c r="D47" s="26" t="s">
        <v>68</v>
      </c>
      <c r="E47" s="23"/>
    </row>
    <row r="48" spans="1:5" ht="21" customHeight="1" x14ac:dyDescent="0.2">
      <c r="A48" s="28" t="s">
        <v>69</v>
      </c>
      <c r="B48" s="29">
        <v>100000</v>
      </c>
      <c r="C48" s="29">
        <v>100000</v>
      </c>
      <c r="D48" s="33"/>
      <c r="E48" s="23"/>
    </row>
    <row r="49" spans="1:5" ht="21" customHeight="1" x14ac:dyDescent="0.2">
      <c r="A49" s="28" t="s">
        <v>70</v>
      </c>
      <c r="B49" s="29"/>
      <c r="C49" s="29">
        <v>210000</v>
      </c>
      <c r="D49" s="33" t="s">
        <v>71</v>
      </c>
      <c r="E49" s="23"/>
    </row>
    <row r="50" spans="1:5" ht="41" customHeight="1" x14ac:dyDescent="0.2">
      <c r="A50" s="28" t="s">
        <v>72</v>
      </c>
      <c r="B50" s="29"/>
      <c r="C50" s="29">
        <f>240000</f>
        <v>240000</v>
      </c>
      <c r="D50" s="33" t="s">
        <v>73</v>
      </c>
      <c r="E50" s="23"/>
    </row>
    <row r="51" spans="1:5" ht="63" customHeight="1" x14ac:dyDescent="0.2">
      <c r="A51" s="28" t="s">
        <v>74</v>
      </c>
      <c r="B51" s="29">
        <v>100000</v>
      </c>
      <c r="C51" s="29">
        <v>140000</v>
      </c>
      <c r="D51" s="33" t="s">
        <v>75</v>
      </c>
      <c r="E51" s="23"/>
    </row>
    <row r="52" spans="1:5" ht="52" customHeight="1" x14ac:dyDescent="0.2">
      <c r="A52" s="28" t="s">
        <v>76</v>
      </c>
      <c r="B52" s="29"/>
      <c r="C52" s="29">
        <v>200000</v>
      </c>
      <c r="D52" s="33" t="s">
        <v>77</v>
      </c>
      <c r="E52" s="23"/>
    </row>
    <row r="53" spans="1:5" ht="42.75" customHeight="1" x14ac:dyDescent="0.2">
      <c r="A53" s="28" t="s">
        <v>78</v>
      </c>
      <c r="B53" s="29">
        <v>50000</v>
      </c>
      <c r="C53" s="29">
        <v>50000</v>
      </c>
      <c r="D53" s="33" t="s">
        <v>79</v>
      </c>
      <c r="E53" s="23"/>
    </row>
    <row r="54" spans="1:5" s="34" customFormat="1" ht="22" x14ac:dyDescent="0.2">
      <c r="A54" s="18" t="s">
        <v>9</v>
      </c>
      <c r="B54" s="17">
        <f>SUM(B37:B53)</f>
        <v>2362500</v>
      </c>
      <c r="C54" s="17">
        <f>SUM(C37:C53)</f>
        <v>2810000</v>
      </c>
      <c r="D54" s="19"/>
      <c r="E54" s="23"/>
    </row>
    <row r="55" spans="1:5" s="34" customFormat="1" ht="21" x14ac:dyDescent="0.2">
      <c r="A55" s="35" t="s">
        <v>9</v>
      </c>
      <c r="B55" s="36">
        <f>B54+B34+B21</f>
        <v>5512450</v>
      </c>
      <c r="C55" s="36">
        <f>C54+C34+C21</f>
        <v>6329850</v>
      </c>
      <c r="D55" s="37"/>
      <c r="E55" s="23"/>
    </row>
    <row r="56" spans="1:5" ht="21" x14ac:dyDescent="0.25">
      <c r="A56" s="6"/>
      <c r="B56" s="6"/>
      <c r="C56" s="6"/>
      <c r="D56" s="6"/>
    </row>
    <row r="57" spans="1:5" ht="21" x14ac:dyDescent="0.25">
      <c r="A57" s="5" t="s">
        <v>80</v>
      </c>
      <c r="B57" s="6"/>
      <c r="C57" s="6"/>
      <c r="D57" s="6"/>
    </row>
    <row r="58" spans="1:5" ht="21" x14ac:dyDescent="0.25">
      <c r="A58" s="6"/>
      <c r="B58" s="6"/>
      <c r="C58" s="6"/>
      <c r="D58" s="6"/>
    </row>
    <row r="59" spans="1:5" ht="21" x14ac:dyDescent="0.2">
      <c r="A59" s="38" t="s">
        <v>81</v>
      </c>
      <c r="B59" s="39"/>
      <c r="C59" s="39"/>
      <c r="D59" s="35" t="s">
        <v>82</v>
      </c>
    </row>
  </sheetData>
  <mergeCells count="5">
    <mergeCell ref="A1:D1"/>
    <mergeCell ref="A2:D2"/>
    <mergeCell ref="A3:D3"/>
    <mergeCell ref="C4:D4"/>
    <mergeCell ref="D16:D19"/>
  </mergeCells>
  <pageMargins left="0.62992125984252001" right="0.23622047244094499" top="0.55118110236220497" bottom="0.59015748031496096" header="0.15748031496063" footer="0.19645669291338599"/>
  <pageSetup paperSize="9" scale="47" fitToHeight="3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Надъярных</dc:creator>
  <cp:lastModifiedBy>Александр Надъярных</cp:lastModifiedBy>
  <dcterms:created xsi:type="dcterms:W3CDTF">2020-08-22T08:03:34Z</dcterms:created>
  <dcterms:modified xsi:type="dcterms:W3CDTF">2020-08-22T08:09:28Z</dcterms:modified>
</cp:coreProperties>
</file>